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95" windowHeight="9150" activeTab="0"/>
  </bookViews>
  <sheets>
    <sheet name="Report" sheetId="1" r:id="rId1"/>
  </sheets>
  <externalReferences>
    <externalReference r:id="rId4"/>
  </externalReferences>
  <definedNames>
    <definedName name="_xlfn.IFERROR" hidden="1">#NAME?</definedName>
    <definedName name="_xlnm.Print_Area" localSheetId="0">'Report'!$A$1:$C$32</definedName>
  </definedNames>
  <calcPr fullCalcOnLoad="1"/>
</workbook>
</file>

<file path=xl/sharedStrings.xml><?xml version="1.0" encoding="utf-8"?>
<sst xmlns="http://schemas.openxmlformats.org/spreadsheetml/2006/main" count="29" uniqueCount="29">
  <si>
    <t>COMmon Fact Sheet -- CE Students (eligible for state funding)</t>
  </si>
  <si>
    <t>Spring 2010 (Census Data)</t>
  </si>
  <si>
    <t>HC</t>
  </si>
  <si>
    <t>%</t>
  </si>
  <si>
    <t>Total Headcount</t>
  </si>
  <si>
    <t>Ethnicity</t>
  </si>
  <si>
    <t>White</t>
  </si>
  <si>
    <t>Black</t>
  </si>
  <si>
    <t>Hispanic</t>
  </si>
  <si>
    <t>Asian/Pacific Islander</t>
  </si>
  <si>
    <t>American Indian</t>
  </si>
  <si>
    <t>International</t>
  </si>
  <si>
    <t>Unknown</t>
  </si>
  <si>
    <t>Gender</t>
  </si>
  <si>
    <t>Female</t>
  </si>
  <si>
    <t>Male</t>
  </si>
  <si>
    <t>Tuition Status</t>
  </si>
  <si>
    <t>CEU Both Contract and Non Contract</t>
  </si>
  <si>
    <t>CEU Contract Only</t>
  </si>
  <si>
    <t>CEU Non Contract Only</t>
  </si>
  <si>
    <t>Average Age</t>
  </si>
  <si>
    <t>Contact Hours</t>
  </si>
  <si>
    <t>Continuing Education</t>
  </si>
  <si>
    <t>CE Not State Funded</t>
  </si>
  <si>
    <t>Total Contact Hours</t>
  </si>
  <si>
    <t>Source:  CBM00A</t>
  </si>
  <si>
    <t>All CE Enrollments</t>
  </si>
  <si>
    <t>CE Enrollments Reported to the State</t>
  </si>
  <si>
    <t>Source:  Datatel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</si>
</sst>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3" fillId="0" borderId="0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left" indent="1"/>
    </xf>
    <xf numFmtId="164" fontId="3" fillId="0" borderId="14" xfId="0" applyNumberFormat="1" applyFont="1" applyBorder="1" applyAlignment="1">
      <alignment horizontal="right" indent="1"/>
    </xf>
    <xf numFmtId="0" fontId="4" fillId="0" borderId="13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right" indent="1"/>
    </xf>
    <xf numFmtId="0" fontId="4" fillId="0" borderId="16" xfId="0" applyFont="1" applyBorder="1" applyAlignment="1">
      <alignment horizontal="left" indent="2"/>
    </xf>
    <xf numFmtId="3" fontId="3" fillId="0" borderId="17" xfId="0" applyNumberFormat="1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5" fillId="0" borderId="0" xfId="0" applyFont="1" applyAlignment="1">
      <alignment/>
    </xf>
    <xf numFmtId="3" fontId="3" fillId="0" borderId="19" xfId="0" applyNumberFormat="1" applyFont="1" applyBorder="1" applyAlignment="1">
      <alignment horizontal="right" indent="1"/>
    </xf>
    <xf numFmtId="0" fontId="3" fillId="0" borderId="16" xfId="0" applyFont="1" applyBorder="1" applyAlignment="1">
      <alignment/>
    </xf>
    <xf numFmtId="3" fontId="3" fillId="0" borderId="20" xfId="0" applyNumberFormat="1" applyFont="1" applyBorder="1" applyAlignment="1">
      <alignment horizontal="righ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titutional%20Research\COMmon%20Fact%20Sheet\Reports\CE\COMmon%20Fact%20Sheet%20CE%20Spring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s"/>
      <sheetName val="Report"/>
    </sheetNames>
    <sheetDataSet>
      <sheetData sheetId="1">
        <row r="3">
          <cell r="A3" t="str">
            <v>Count of Quarter</v>
          </cell>
          <cell r="F3" t="str">
            <v>Count of Gender</v>
          </cell>
        </row>
        <row r="12">
          <cell r="F12" t="str">
            <v>Count of Tuition_Status</v>
          </cell>
        </row>
        <row r="25">
          <cell r="A25" t="str">
            <v>Count of Ethnicity</v>
          </cell>
        </row>
        <row r="28">
          <cell r="F28" t="str">
            <v>Data</v>
          </cell>
        </row>
        <row r="34">
          <cell r="F34" t="str">
            <v>Average of 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29.8515625" style="2" bestFit="1" customWidth="1"/>
    <col min="2" max="3" width="10.7109375" style="3" customWidth="1"/>
  </cols>
  <sheetData>
    <row r="1" spans="1:3" ht="12.75">
      <c r="A1" s="22" t="s">
        <v>0</v>
      </c>
      <c r="B1" s="22"/>
      <c r="C1" s="22"/>
    </row>
    <row r="2" spans="1:3" ht="12.75">
      <c r="A2" s="23" t="s">
        <v>1</v>
      </c>
      <c r="B2" s="23"/>
      <c r="C2" s="23"/>
    </row>
    <row r="3" spans="1:3" ht="12.75">
      <c r="A3" s="1"/>
      <c r="B3" s="1"/>
      <c r="C3" s="1"/>
    </row>
    <row r="4" ht="13.5" thickBot="1"/>
    <row r="5" spans="1:3" ht="15" customHeight="1">
      <c r="A5" s="4"/>
      <c r="B5" s="5" t="s">
        <v>2</v>
      </c>
      <c r="C5" s="6" t="s">
        <v>3</v>
      </c>
    </row>
    <row r="6" spans="1:3" ht="12.75">
      <c r="A6" s="7" t="s">
        <v>4</v>
      </c>
      <c r="B6" s="8">
        <f>GETPIVOTDATA("Quarter",'[1]Tables'!$A$3)</f>
        <v>1113</v>
      </c>
      <c r="C6" s="9"/>
    </row>
    <row r="7" spans="1:3" ht="12.75">
      <c r="A7" s="7" t="s">
        <v>5</v>
      </c>
      <c r="B7" s="8"/>
      <c r="C7" s="9"/>
    </row>
    <row r="8" spans="1:3" ht="12.75">
      <c r="A8" s="10" t="s">
        <v>6</v>
      </c>
      <c r="B8" s="8">
        <f>GETPIVOTDATA("Ethnicity",'[1]Tables'!$A$25,"Ethnicity","White, Non-Hispanic")</f>
        <v>556</v>
      </c>
      <c r="C8" s="11">
        <f aca="true" t="shared" si="0" ref="C8:C14">B8/$B$6</f>
        <v>0.4995507637017071</v>
      </c>
    </row>
    <row r="9" spans="1:3" ht="12.75">
      <c r="A9" s="10" t="s">
        <v>7</v>
      </c>
      <c r="B9" s="8">
        <f>GETPIVOTDATA("Ethnicity",'[1]Tables'!$A$25,"Ethnicity","Black, Non-Hispanic")</f>
        <v>171</v>
      </c>
      <c r="C9" s="11">
        <f t="shared" si="0"/>
        <v>0.15363881401617252</v>
      </c>
    </row>
    <row r="10" spans="1:3" ht="12.75">
      <c r="A10" s="10" t="s">
        <v>8</v>
      </c>
      <c r="B10" s="8">
        <f>GETPIVOTDATA("Ethnicity",'[1]Tables'!$A$25,"Ethnicity","Hispanic")</f>
        <v>187</v>
      </c>
      <c r="C10" s="11">
        <f t="shared" si="0"/>
        <v>0.16801437556154536</v>
      </c>
    </row>
    <row r="11" spans="1:3" ht="12.75">
      <c r="A11" s="10" t="s">
        <v>9</v>
      </c>
      <c r="B11" s="8">
        <f>GETPIVOTDATA("Ethnicity",'[1]Tables'!$A$25,"Ethnicity","Asian/Pacific Islander")</f>
        <v>27</v>
      </c>
      <c r="C11" s="11">
        <f t="shared" si="0"/>
        <v>0.02425876010781671</v>
      </c>
    </row>
    <row r="12" spans="1:3" ht="12.75">
      <c r="A12" s="10" t="s">
        <v>10</v>
      </c>
      <c r="B12" s="8">
        <f>_xlfn.IFERROR(GETPIVOTDATA("Ethnicity",'[1]Tables'!$A$25,"Ethnicity","American Indian"),0)</f>
        <v>3</v>
      </c>
      <c r="C12" s="11">
        <f t="shared" si="0"/>
        <v>0.0026954177897574125</v>
      </c>
    </row>
    <row r="13" spans="1:3" ht="12.75">
      <c r="A13" s="10" t="s">
        <v>11</v>
      </c>
      <c r="B13" s="8">
        <f>_xlfn.IFERROR(GETPIVOTDATA("Ethnicity",'[1]Tables'!$A$25,"Ethnicity","International"),0)</f>
        <v>3</v>
      </c>
      <c r="C13" s="11">
        <f t="shared" si="0"/>
        <v>0.0026954177897574125</v>
      </c>
    </row>
    <row r="14" spans="1:3" ht="12.75">
      <c r="A14" s="10" t="s">
        <v>12</v>
      </c>
      <c r="B14" s="8">
        <f>GETPIVOTDATA("Ethnicity",'[1]Tables'!$A$25,"Ethnicity","Unknown")</f>
        <v>166</v>
      </c>
      <c r="C14" s="11">
        <f t="shared" si="0"/>
        <v>0.14914645103324348</v>
      </c>
    </row>
    <row r="15" spans="1:3" ht="12.75">
      <c r="A15" s="12" t="s">
        <v>13</v>
      </c>
      <c r="B15" s="8"/>
      <c r="C15" s="9"/>
    </row>
    <row r="16" spans="1:3" ht="12.75">
      <c r="A16" s="10" t="s">
        <v>14</v>
      </c>
      <c r="B16" s="8">
        <f>GETPIVOTDATA("Gender",'[1]Tables'!$F$3,"Gender","Female")</f>
        <v>459</v>
      </c>
      <c r="C16" s="11">
        <f>B16/$B$6</f>
        <v>0.4123989218328841</v>
      </c>
    </row>
    <row r="17" spans="1:3" ht="12.75">
      <c r="A17" s="10" t="s">
        <v>15</v>
      </c>
      <c r="B17" s="8">
        <f>GETPIVOTDATA("Gender",'[1]Tables'!$F$3,"Gender","Male")</f>
        <v>654</v>
      </c>
      <c r="C17" s="11">
        <f>B17/$B$6</f>
        <v>0.5876010781671159</v>
      </c>
    </row>
    <row r="18" spans="1:3" ht="12.75">
      <c r="A18" s="12" t="s">
        <v>16</v>
      </c>
      <c r="B18" s="8"/>
      <c r="C18" s="9"/>
    </row>
    <row r="19" spans="1:3" ht="12.75">
      <c r="A19" s="10" t="s">
        <v>17</v>
      </c>
      <c r="B19" s="8">
        <f>_xlfn.IFERROR(GETPIVOTDATA("Tuition_Status",'[1]Tables'!$F$12,"Tuition_Status","Both contract and non-contract courses"),0)</f>
        <v>0</v>
      </c>
      <c r="C19" s="11">
        <f>B19/$B$6</f>
        <v>0</v>
      </c>
    </row>
    <row r="20" spans="1:3" ht="12.75">
      <c r="A20" s="10" t="s">
        <v>18</v>
      </c>
      <c r="B20" s="8">
        <f>_xlfn.IFERROR(GETPIVOTDATA("Tuition_Status",'[1]Tables'!$F$12,"Tuition_Status","Contract course(s) only"),0)</f>
        <v>41</v>
      </c>
      <c r="C20" s="11">
        <f>B20/$B$6</f>
        <v>0.036837376460017966</v>
      </c>
    </row>
    <row r="21" spans="1:3" ht="12.75">
      <c r="A21" s="10" t="s">
        <v>19</v>
      </c>
      <c r="B21" s="8">
        <f>GETPIVOTDATA("Tuition_Status",'[1]Tables'!$F$12,"Tuition_Status","Non-contract course(s) only")</f>
        <v>1072</v>
      </c>
      <c r="C21" s="11">
        <f>B21/$B$6</f>
        <v>0.963162623539982</v>
      </c>
    </row>
    <row r="22" spans="1:3" ht="13.5" thickBot="1">
      <c r="A22" s="12" t="s">
        <v>20</v>
      </c>
      <c r="B22" s="13">
        <f>GETPIVOTDATA("age",'[1]Tables'!$F$34)</f>
        <v>38.80772686433064</v>
      </c>
      <c r="C22" s="9"/>
    </row>
    <row r="23" spans="1:3" ht="18" customHeight="1">
      <c r="A23" s="24" t="s">
        <v>21</v>
      </c>
      <c r="B23" s="25"/>
      <c r="C23" s="26"/>
    </row>
    <row r="24" spans="1:3" ht="12.75">
      <c r="A24" s="10" t="s">
        <v>22</v>
      </c>
      <c r="B24" s="8">
        <f>GETPIVOTDATA("Sum of CE_CH",'[1]Tables'!$F$28)</f>
        <v>65267</v>
      </c>
      <c r="C24" s="14"/>
    </row>
    <row r="25" spans="1:3" ht="12.75">
      <c r="A25" s="10" t="s">
        <v>23</v>
      </c>
      <c r="B25" s="8">
        <f>GETPIVOTDATA("Sum of CE_Not_Funded_CH",'[1]Tables'!$F$28)</f>
        <v>0</v>
      </c>
      <c r="C25" s="14"/>
    </row>
    <row r="26" spans="1:3" ht="13.5" thickBot="1">
      <c r="A26" s="15" t="s">
        <v>24</v>
      </c>
      <c r="B26" s="16">
        <f>SUM(B24:B25)</f>
        <v>65267</v>
      </c>
      <c r="C26" s="17"/>
    </row>
    <row r="27" ht="12.75">
      <c r="A27" s="18" t="s">
        <v>25</v>
      </c>
    </row>
    <row r="29" ht="13.5" thickBot="1"/>
    <row r="30" spans="1:2" ht="12.75">
      <c r="A30" s="4" t="s">
        <v>26</v>
      </c>
      <c r="B30" s="19">
        <v>1877</v>
      </c>
    </row>
    <row r="31" spans="1:2" ht="13.5" thickBot="1">
      <c r="A31" s="20" t="s">
        <v>27</v>
      </c>
      <c r="B31" s="21">
        <f>B6</f>
        <v>1113</v>
      </c>
    </row>
    <row r="32" ht="12.75">
      <c r="A32" s="18" t="s">
        <v>28</v>
      </c>
    </row>
  </sheetData>
  <sheetProtection password="E23F" sheet="1"/>
  <mergeCells count="3">
    <mergeCell ref="A1:C1"/>
    <mergeCell ref="A2:C2"/>
    <mergeCell ref="A23:C2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&amp;L&amp;"Times New Roman,Regular"&amp;8Prepared by Institutional Research, &amp;F,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Garcia</dc:creator>
  <cp:keywords/>
  <dc:description/>
  <cp:lastModifiedBy>Anita Garcia</cp:lastModifiedBy>
  <dcterms:created xsi:type="dcterms:W3CDTF">2010-06-21T21:39:47Z</dcterms:created>
  <dcterms:modified xsi:type="dcterms:W3CDTF">2010-06-21T21:41:41Z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